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1095" windowWidth="15600" windowHeight="627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iterate="1" calcOnSave="0"/>
</workbook>
</file>

<file path=xl/calcChain.xml><?xml version="1.0" encoding="utf-8"?>
<calcChain xmlns="http://schemas.openxmlformats.org/spreadsheetml/2006/main">
  <c r="P25" i="7" l="1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25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<sst xmlns="http://schemas.openxmlformats.org/spreadsheetml/2006/main" count="1375" uniqueCount="679">
  <si>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</si>
  <si>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</si>
  <si>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</si>
  <si>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</si>
  <si>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</si>
  <si>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</si>
  <si>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</si>
  <si>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</si>
  <si>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</si>
  <si>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</si>
  <si>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</si>
  <si>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</si>
  <si>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</si>
  <si>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</si>
  <si>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</si>
  <si>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</si>
  <si>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</si>
  <si>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</si>
  <si>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</si>
  <si>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</si>
  <si>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</si>
  <si>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</si>
  <si>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</si>
  <si>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</si>
  <si>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</si>
  <si>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</si>
  <si>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</si>
  <si>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</si>
  <si>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</si>
  <si>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</si>
  <si>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</si>
  <si>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</si>
  <si>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</si>
  <si>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</si>
  <si>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</si>
  <si>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</si>
  <si>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</si>
  <si>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</si>
  <si>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</si>
  <si>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</si>
  <si>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</si>
  <si>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</si>
  <si>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</si>
  <si>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</si>
  <si>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</si>
  <si>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</si>
  <si>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</si>
  <si>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</si>
  <si>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</si>
  <si>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</si>
  <si>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</si>
  <si>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</si>
  <si>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</si>
  <si>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</si>
  <si>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</si>
  <si>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</si>
  <si>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</si>
  <si>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</si>
  <si>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</si>
  <si>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</si>
  <si>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</si>
  <si>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</si>
  <si>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</si>
  <si>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</si>
  <si>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</si>
  <si>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</si>
  <si>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</si>
  <si>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</si>
  <si>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</si>
  <si>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</si>
  <si>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</si>
  <si>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</si>
  <si>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</si>
  <si>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</si>
  <si>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</si>
  <si>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</si>
  <si>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</si>
  <si>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</si>
  <si>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</si>
  <si>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</si>
  <si>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</si>
  <si>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</si>
  <si>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</si>
  <si>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</si>
  <si>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</si>
  <si>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</si>
  <si>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</si>
  <si>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</si>
  <si>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</si>
  <si>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</si>
  <si>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</si>
  <si>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</si>
  <si>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</si>
  <si>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</si>
  <si>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</si>
  <si>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</si>
  <si>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</si>
  <si>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</si>
  <si>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</si>
  <si>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</si>
  <si>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</si>
  <si>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</si>
  <si>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</si>
  <si>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</si>
  <si>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</si>
  <si>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</si>
  <si>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</si>
  <si>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</si>
  <si>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</si>
  <si>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</si>
  <si>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</si>
  <si>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</si>
  <si>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</si>
  <si>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</si>
  <si>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</si>
  <si>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</si>
  <si>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</si>
  <si>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</si>
  <si>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</si>
  <si>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</si>
  <si>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</si>
  <si>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</si>
  <si>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</si>
  <si>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</si>
  <si>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</si>
  <si>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</si>
  <si>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</si>
  <si>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</si>
  <si>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</si>
  <si>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</si>
  <si>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</si>
  <si>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</si>
  <si>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</si>
  <si>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</si>
  <si>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</si>
  <si>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</si>
  <si>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</si>
  <si>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</si>
  <si>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</si>
  <si>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</si>
  <si>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</si>
  <si>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</si>
  <si>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</si>
  <si>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</si>
  <si>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</si>
  <si>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</si>
  <si>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</si>
  <si>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</si>
  <si>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</si>
  <si>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</si>
  <si>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</si>
  <si>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</si>
  <si>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</si>
  <si>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</si>
  <si>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</si>
  <si>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</si>
  <si>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</si>
  <si>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</si>
  <si>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</si>
  <si>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</si>
  <si>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</si>
  <si>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</si>
  <si>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</si>
  <si>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</si>
  <si>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</si>
  <si>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</si>
  <si>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</si>
  <si>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</si>
  <si>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</si>
  <si>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</si>
  <si>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</si>
  <si>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</si>
  <si>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</si>
  <si>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</si>
  <si>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</si>
  <si>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</si>
  <si>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</si>
  <si>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</si>
  <si>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</si>
  <si>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</si>
  <si>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</si>
  <si>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</si>
  <si>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</si>
  <si>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</si>
  <si>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</si>
  <si>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</si>
  <si>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</si>
  <si>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</si>
  <si>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</si>
  <si>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</si>
  <si>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</si>
  <si>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</si>
  <si>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</si>
  <si>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</si>
  <si>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</si>
  <si>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</si>
  <si>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</si>
  <si>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</si>
  <si>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</si>
  <si>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</si>
  <si>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</si>
  <si>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</si>
  <si>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</si>
  <si>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</si>
  <si>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</si>
  <si>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</si>
  <si>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</si>
  <si>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</si>
  <si>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</si>
  <si>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</si>
  <si>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</si>
  <si>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</si>
  <si>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</si>
  <si>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</si>
  <si>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</si>
  <si>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</si>
  <si>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</si>
  <si>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</si>
  <si>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</si>
  <si>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</si>
  <si>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</si>
  <si>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</si>
  <si>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</si>
  <si>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</si>
  <si>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</si>
  <si>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</si>
  <si>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</si>
  <si>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</si>
  <si>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</si>
  <si>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</si>
  <si>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</si>
  <si>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</si>
  <si>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</si>
  <si>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</si>
  <si>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</si>
  <si>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</si>
  <si>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</si>
  <si>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</si>
  <si>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</si>
  <si>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</si>
  <si>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</si>
  <si>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</si>
  <si>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</si>
  <si>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</si>
  <si>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</si>
  <si>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</si>
  <si>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</si>
  <si>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</si>
  <si>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</si>
  <si>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</si>
  <si>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</si>
  <si>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</si>
  <si>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</si>
  <si>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</si>
  <si>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</si>
  <si>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</si>
  <si>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</si>
  <si>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</si>
  <si>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</si>
  <si>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</si>
  <si>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</si>
  <si>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</si>
  <si>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</si>
  <si>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</si>
  <si>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</si>
  <si>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</si>
  <si>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</si>
  <si>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</si>
  <si>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</si>
  <si>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</si>
  <si>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</si>
  <si>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</si>
  <si>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</si>
  <si>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</si>
  <si>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</si>
  <si>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</si>
  <si>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</si>
  <si>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</si>
  <si>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</si>
  <si>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</si>
  <si>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</si>
  <si>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</si>
  <si>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</si>
  <si>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</si>
  <si>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</si>
  <si>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</si>
  <si>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</si>
  <si>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</si>
  <si>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</si>
  <si>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</si>
  <si>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</si>
  <si>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</si>
  <si>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</si>
  <si>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</si>
  <si>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</si>
  <si>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</si>
  <si>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</si>
  <si>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</si>
  <si>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</si>
  <si>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</si>
  <si>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</si>
  <si>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</si>
  <si>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</si>
  <si>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</si>
  <si>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</si>
  <si>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</si>
  <si>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</si>
  <si>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</si>
  <si>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</si>
  <si>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</si>
  <si>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</si>
  <si>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</si>
  <si>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</si>
  <si>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</si>
  <si>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</si>
  <si>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</si>
  <si>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</si>
  <si>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</si>
  <si>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</si>
  <si>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</si>
  <si>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</si>
  <si>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</si>
  <si>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</si>
  <si>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</si>
  <si>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</si>
  <si>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</si>
  <si>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</si>
  <si>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</si>
  <si>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</si>
  <si>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</si>
  <si>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</si>
  <si>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</si>
  <si>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</si>
  <si>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</si>
  <si>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</si>
  <si>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</si>
  <si>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</si>
  <si>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</si>
  <si>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</si>
  <si>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</si>
  <si>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</si>
  <si>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</si>
  <si>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</si>
  <si>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</si>
  <si>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</si>
  <si>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</si>
  <si>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</si>
  <si>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</si>
  <si>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</si>
  <si>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</si>
  <si>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</si>
  <si>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</si>
  <si>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</si>
  <si>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</si>
  <si>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</si>
  <si>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</si>
  <si>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</si>
  <si>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</si>
  <si>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</si>
  <si>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</si>
  <si>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</si>
  <si>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</si>
  <si>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</si>
  <si>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</si>
  <si>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</si>
  <si>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</si>
  <si>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</si>
  <si>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</si>
  <si>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</si>
  <si>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</si>
  <si>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</si>
  <si>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</si>
  <si>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</si>
  <si>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</si>
  <si>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</si>
  <si>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</si>
  <si>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</si>
  <si>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</si>
  <si>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</si>
  <si>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</si>
  <si>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</si>
  <si>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</si>
  <si>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</si>
  <si>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</si>
  <si>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</si>
  <si>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</si>
  <si>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</si>
  <si>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</si>
  <si>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</si>
  <si>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</si>
  <si>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</si>
  <si>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</si>
  <si>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</si>
  <si>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</si>
  <si>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</si>
  <si>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</si>
  <si>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</si>
  <si>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</si>
  <si>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</si>
  <si>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</si>
  <si>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</si>
  <si>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</si>
  <si>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</si>
  <si>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</si>
  <si>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</si>
  <si>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</si>
  <si>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</si>
  <si>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</si>
  <si>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</si>
  <si>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</si>
  <si>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</si>
  <si>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</si>
  <si>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</si>
  <si>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</si>
  <si>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</si>
  <si>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</si>
  <si>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</si>
  <si>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</si>
  <si>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</si>
  <si>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</si>
  <si>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</si>
  <si>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</si>
  <si>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</si>
  <si>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</si>
  <si>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</si>
  <si>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</si>
  <si>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</si>
  <si>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</si>
  <si>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</si>
  <si>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</si>
  <si>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</si>
  <si>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</si>
  <si>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</si>
  <si>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</si>
  <si>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</si>
  <si>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</si>
  <si>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</si>
  <si>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</si>
  <si>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</si>
  <si>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</si>
  <si>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</si>
  <si>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</si>
  <si>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</si>
  <si>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</si>
  <si>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</si>
  <si>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</si>
  <si>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</si>
  <si>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</si>
  <si>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</si>
  <si>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</si>
  <si>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</si>
  <si>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</si>
  <si>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</si>
  <si>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</si>
  <si>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</si>
  <si>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</si>
  <si>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</si>
  <si>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</si>
  <si>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</si>
  <si>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</si>
  <si>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</si>
  <si>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</si>
  <si>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</si>
  <si>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</si>
  <si>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</si>
  <si>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</si>
  <si>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</si>
  <si>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</si>
  <si>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</si>
  <si>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</si>
  <si>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</si>
  <si>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</si>
  <si>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</si>
  <si>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</si>
  <si>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</si>
  <si>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</si>
  <si>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</si>
  <si>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</si>
  <si>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</si>
  <si>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</si>
  <si>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</si>
  <si>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</si>
  <si>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</si>
  <si>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</si>
  <si>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</si>
  <si>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</si>
  <si>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</si>
  <si>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</si>
  <si>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</si>
  <si>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</si>
  <si>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</si>
  <si>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</si>
  <si>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</si>
  <si>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</si>
  <si>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</si>
  <si>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</si>
  <si>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</si>
  <si>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</si>
  <si>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</si>
  <si>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</si>
  <si>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</si>
  <si>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</si>
  <si>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</si>
  <si>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</si>
  <si>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</si>
  <si>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</si>
  <si>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</si>
  <si>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</si>
  <si>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</si>
  <si>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</si>
  <si>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</si>
  <si>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</si>
  <si>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</si>
  <si>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</si>
  <si>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</si>
  <si>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</si>
  <si>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</si>
  <si>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</si>
  <si>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</si>
  <si>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</si>
  <si>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</si>
  <si>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</si>
  <si>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</si>
  <si>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</si>
  <si>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</si>
  <si>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</si>
  <si>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</si>
  <si>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</si>
  <si>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</si>
  <si>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</si>
  <si>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</si>
  <si>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</si>
  <si>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</si>
  <si>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</si>
  <si>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</si>
  <si>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</si>
  <si>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</si>
  <si>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</si>
  <si>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</si>
  <si>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</si>
  <si>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</si>
  <si>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</si>
  <si>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</si>
  <si>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</si>
  <si>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</si>
  <si>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</si>
  <si>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</si>
  <si>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</si>
  <si>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</si>
  <si>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</si>
  <si>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</si>
  <si>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</si>
  <si>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</si>
  <si>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</si>
  <si>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</si>
  <si>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</si>
  <si>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</si>
  <si>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</si>
  <si>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</si>
  <si>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</si>
  <si>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</si>
  <si>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</si>
  <si>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</si>
  <si>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</si>
  <si>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</si>
  <si>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</si>
  <si>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</si>
  <si>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</si>
  <si>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</si>
  <si>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</si>
  <si>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</si>
  <si>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</si>
  <si>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</si>
  <si>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</si>
  <si>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</si>
  <si>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</si>
  <si>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</si>
  <si>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</si>
  <si>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</si>
  <si>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</si>
  <si>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</si>
  <si>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</si>
  <si>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</si>
  <si>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</si>
  <si>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</si>
  <si>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</si>
  <si>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</si>
  <si>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</si>
  <si>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</si>
  <si>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</si>
  <si>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</si>
  <si>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</si>
  <si>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</si>
  <si>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</si>
  <si>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</si>
  <si>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</si>
  <si>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</si>
  <si>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Muster-Temp.gebiet 2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</si>
  <si>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</si>
  <si>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</si>
  <si>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</si>
  <si>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</si>
  <si>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</si>
  <si>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</si>
  <si>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</si>
  <si>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</si>
  <si>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</si>
  <si>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</si>
  <si>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</si>
  <si>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</si>
  <si>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</si>
  <si>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</si>
  <si>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</si>
  <si>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</si>
  <si>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</si>
  <si>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</si>
  <si>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</si>
  <si>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</si>
  <si>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</si>
  <si>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</si>
  <si>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</si>
  <si>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</si>
  <si>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</si>
  <si>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</si>
  <si>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</si>
  <si>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</si>
  <si>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</si>
  <si>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</si>
  <si>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</si>
  <si>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</si>
  <si>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</si>
  <si>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</si>
  <si>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</si>
  <si>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</si>
  <si>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</si>
  <si>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</si>
  <si>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</si>
  <si>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</si>
  <si>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</si>
  <si>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</si>
  <si>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</si>
  <si>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</si>
  <si>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</si>
  <si>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</si>
  <si>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</si>
  <si>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</si>
  <si>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</si>
  <si>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</si>
  <si>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</si>
  <si>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</si>
  <si>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</si>
  <si>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</si>
  <si>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</si>
  <si>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</si>
  <si>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</si>
  <si>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</si>
  <si>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Energie Waldeck Frankenberg GmbH</t>
  </si>
  <si>
    <t>700403</t>
  </si>
  <si>
    <t>Arolser Landstr. 27</t>
  </si>
  <si>
    <t>Korbach</t>
  </si>
  <si>
    <t>Jörn Marcussen</t>
  </si>
  <si>
    <t>joern.marcussen@ewf.de</t>
  </si>
  <si>
    <t>05631/974-232</t>
  </si>
  <si>
    <t>EWF H-Gas</t>
  </si>
  <si>
    <t>NCHN007004030000</t>
  </si>
  <si>
    <t>Wetterstation Twistetal-Mühlhausen</t>
  </si>
  <si>
    <t xml:space="preserve"> L121 DWD</t>
  </si>
  <si>
    <t>DE_GKO04</t>
  </si>
  <si>
    <t>DE_GMK04</t>
  </si>
  <si>
    <t>DE_GHA04</t>
  </si>
  <si>
    <t>DE_GBD04</t>
  </si>
  <si>
    <t>DE_GGA04</t>
  </si>
  <si>
    <t>DE_GBH04</t>
  </si>
  <si>
    <t>DE_GWA04</t>
  </si>
  <si>
    <t>DE_GGB04</t>
  </si>
  <si>
    <t>DE_GPD04</t>
  </si>
  <si>
    <t>DE_GBA04</t>
  </si>
  <si>
    <t>DE_GMF04</t>
  </si>
  <si>
    <t>GASPOOLNH7004031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</si>
</sst>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483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34497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EWF H-Gas</v>
      </c>
      <c r="E28" s="38"/>
      <c r="F28" s="11"/>
      <c r="G28" s="2"/>
    </row>
    <row r="29" spans="1:15">
      <c r="B29" s="15"/>
      <c r="C29" s="22" t="s">
        <v>395</v>
      </c>
      <c r="D29" s="45" t="s">
        <v>663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E27" sqref="E2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Energie Waldeck Frankenberg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EWF H-Gas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700403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429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678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572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571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493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365</v>
      </c>
      <c r="D37" s="34">
        <v>1500000</v>
      </c>
      <c r="E37" s="15" t="s">
        <v>502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366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665</v>
      </c>
    </row>
    <row r="49" spans="3:4" ht="18" customHeight="1">
      <c r="C49" s="22" t="s">
        <v>581</v>
      </c>
      <c r="D49" s="45" t="s">
        <v>597</v>
      </c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9" zoomScale="110" zoomScaleNormal="110" workbookViewId="0">
      <selection activeCell="E36" sqref="E3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Energie Waldeck Frankenberg GmbH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EWF 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700403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Wetterstation Twistetal-Mühlhausen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499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665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666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359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Wetterstation Twistetal-Mühlhausen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 xml:space="preserve"> L121 DWD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D-1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2 E69:N69 F25:N25 E34:N34 F33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Energie Waldeck Frankenberg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EWF H-Gas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700403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517</v>
      </c>
      <c r="D9" s="129"/>
      <c r="E9" s="129"/>
      <c r="F9" s="153">
        <f>'SLP-Verfahren'!D46</f>
        <v>1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2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#02'!F10)</f>
        <v>Muster-Temp.gebiet 2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578</v>
      </c>
      <c r="D13" s="342"/>
      <c r="E13" s="34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522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512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518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513</v>
      </c>
      <c r="D20" s="178" t="s">
        <v>509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520</v>
      </c>
      <c r="D21" s="152" t="s">
        <v>511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499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515</v>
      </c>
      <c r="D24" s="186"/>
      <c r="E24" s="155" t="s">
        <v>575</v>
      </c>
      <c r="F24" s="155" t="s">
        <v>576</v>
      </c>
      <c r="G24" s="155"/>
      <c r="H24" s="155"/>
      <c r="I24" s="155"/>
      <c r="J24" s="155"/>
      <c r="K24" s="155"/>
      <c r="L24" s="155"/>
      <c r="M24" s="155"/>
      <c r="N24" s="155"/>
      <c r="O24" s="183" t="s">
        <v>516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510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514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521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532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519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513</v>
      </c>
      <c r="D54" s="178" t="s">
        <v>509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520</v>
      </c>
      <c r="D55" s="152" t="s">
        <v>511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515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516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510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514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521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442</v>
      </c>
      <c r="D70" s="118" t="s">
        <v>532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574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8" zoomScale="120" zoomScaleNormal="120" workbookViewId="0">
      <selection activeCell="B26" sqref="B26:B4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Energie Waldeck Frankenberg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EWF H-Gas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700403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492</v>
      </c>
      <c r="D10" s="133" t="s">
        <v>147</v>
      </c>
      <c r="E10" s="272" t="s">
        <v>506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494</v>
      </c>
      <c r="C11" s="139" t="s">
        <v>505</v>
      </c>
      <c r="D11" s="293" t="s">
        <v>247</v>
      </c>
      <c r="E11" s="163" t="s">
        <v>667</v>
      </c>
      <c r="F11" s="295" t="str">
        <f>VLOOKUP($E11,'BDEW-Standard'!$B$3:$M$158,F$9,0)</f>
        <v>KO4</v>
      </c>
      <c r="H11" s="166">
        <f>ROUND(VLOOKUP($E11,'BDEW-Standard'!$B$3:$M$158,H$9,0),7)</f>
        <v>3.4428942999999999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7.4685000000000001E-2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0.97768382110526542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25" si="0">$D$6</f>
        <v>EWF H-Gas</v>
      </c>
      <c r="D12" s="62" t="s">
        <v>247</v>
      </c>
      <c r="E12" s="164" t="s">
        <v>23</v>
      </c>
      <c r="F12" s="296" t="str">
        <f>VLOOKUP($E12,'BDEW-Standard'!$B$3:$M$158,F$9,0)</f>
        <v>F14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7.4862499999999998E-2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0.9550096118679563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EWF H-Gas</v>
      </c>
      <c r="D13" s="62" t="s">
        <v>247</v>
      </c>
      <c r="E13" s="164" t="s">
        <v>31</v>
      </c>
      <c r="F13" s="296" t="str">
        <f>VLOOKUP($E13,'BDEW-Standard'!$B$3:$M$158,F$9,0)</f>
        <v>F24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9.7709000000000004E-2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1.0165856991768873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EWF H-Gas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EWF H-Gas</v>
      </c>
      <c r="D15" s="62" t="s">
        <v>247</v>
      </c>
      <c r="E15" s="164" t="s">
        <v>668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EWF H-Gas</v>
      </c>
      <c r="D16" s="62" t="s">
        <v>247</v>
      </c>
      <c r="E16" s="164" t="s">
        <v>669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EWF H-Gas</v>
      </c>
      <c r="D17" s="62" t="s">
        <v>247</v>
      </c>
      <c r="E17" s="164" t="s">
        <v>667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EWF H-Gas</v>
      </c>
      <c r="D18" s="62" t="s">
        <v>247</v>
      </c>
      <c r="E18" s="164" t="s">
        <v>670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EWF H-Gas</v>
      </c>
      <c r="D19" s="62" t="s">
        <v>247</v>
      </c>
      <c r="E19" s="164" t="s">
        <v>671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EWF H-Gas</v>
      </c>
      <c r="D20" s="62" t="s">
        <v>247</v>
      </c>
      <c r="E20" s="164" t="s">
        <v>672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EWF H-Gas</v>
      </c>
      <c r="D21" s="62" t="s">
        <v>247</v>
      </c>
      <c r="E21" s="164" t="s">
        <v>673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EWF H-Gas</v>
      </c>
      <c r="D22" s="62" t="s">
        <v>247</v>
      </c>
      <c r="E22" s="164" t="s">
        <v>677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EWF H-Gas</v>
      </c>
      <c r="D23" s="62" t="s">
        <v>247</v>
      </c>
      <c r="E23" s="164" t="s">
        <v>674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EWF H-Gas</v>
      </c>
      <c r="D24" s="62" t="s">
        <v>247</v>
      </c>
      <c r="E24" s="164" t="s">
        <v>675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EWF H-Gas</v>
      </c>
      <c r="D25" s="62" t="s">
        <v>247</v>
      </c>
      <c r="E25" s="164" t="s">
        <v>676</v>
      </c>
      <c r="F25" s="296" t="str">
        <f>VLOOKUP($E25,'BDEW-Standard'!$B$3:$M$158,F$9,0)</f>
        <v>BA4</v>
      </c>
      <c r="H25" s="273">
        <f>ROUND(VLOOKUP($E25,'BDEW-Standard'!$B$3:$M$158,H$9,0),7)</f>
        <v>0.93158890000000005</v>
      </c>
      <c r="I25" s="273">
        <f>ROUND(VLOOKUP($E25,'BDEW-Standard'!$B$3:$M$158,I$9,0),7)</f>
        <v>-33.35</v>
      </c>
      <c r="J25" s="273">
        <f>ROUND(VLOOKUP($E25,'BDEW-Standard'!$B$3:$M$158,J$9,0),7)</f>
        <v>5.7212303000000002</v>
      </c>
      <c r="K25" s="273">
        <f>ROUND(VLOOKUP($E25,'BDEW-Standard'!$B$3:$M$158,K$9,0),7)</f>
        <v>0.66564939999999995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1.0766391850538448</v>
      </c>
      <c r="R25" s="274">
        <f>ROUND(VLOOKUP(MID($E25,4,3),'Wochentag F(WT)'!$B$7:$J$22,R$9,0),4)</f>
        <v>1.0848</v>
      </c>
      <c r="S25" s="274">
        <f>ROUND(VLOOKUP(MID($E25,4,3),'Wochentag F(WT)'!$B$7:$J$22,S$9,0),4)</f>
        <v>1.1211</v>
      </c>
      <c r="T25" s="274">
        <f>ROUND(VLOOKUP(MID($E25,4,3),'Wochentag F(WT)'!$B$7:$J$22,T$9,0),4)</f>
        <v>1.0769</v>
      </c>
      <c r="U25" s="274">
        <f>ROUND(VLOOKUP(MID($E25,4,3),'Wochentag F(WT)'!$B$7:$J$22,U$9,0),4)</f>
        <v>1.1353</v>
      </c>
      <c r="V25" s="274">
        <f>ROUND(VLOOKUP(MID($E25,4,3),'Wochentag F(WT)'!$B$7:$J$22,V$9,0),4)</f>
        <v>1.1402000000000001</v>
      </c>
      <c r="W25" s="274">
        <f>ROUND(VLOOKUP(MID($E25,4,3),'Wochentag F(WT)'!$B$7:$J$22,W$9,0),4)</f>
        <v>0.48520000000000002</v>
      </c>
      <c r="X25" s="275">
        <f t="shared" si="2"/>
        <v>0.95650000000000013</v>
      </c>
      <c r="Y25" s="292"/>
      <c r="Z25" s="210"/>
    </row>
    <row r="26" spans="2:26" s="142" customFormat="1">
      <c r="B26" s="143"/>
      <c r="C26" s="144"/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5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R12" sqref="R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Energie Waldeck Frankenberg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EWF H-Gas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700403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577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539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539</v>
      </c>
    </row>
    <row r="2" spans="1:16">
      <c r="A2" s="233"/>
      <c r="B2" s="232" t="s">
        <v>455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Marcussen Jörn</cp:lastModifiedBy>
  <cp:lastPrinted>2015-03-20T22:59:10Z</cp:lastPrinted>
  <dcterms:created xsi:type="dcterms:W3CDTF">2015-01-15T05:25:41Z</dcterms:created>
  <dcterms:modified xsi:type="dcterms:W3CDTF">2015-10-06T08:45:53Z</dcterms:modified>
</cp:coreProperties>
</file>